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C-Vordruck Internet" sheetId="1" r:id="rId1"/>
  </sheets>
  <definedNames>
    <definedName name="_xlnm.Print_Area" localSheetId="0">'PC-Vordruck Internet'!$A$1:$O$38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8"/>
            <rFont val="Tahoma"/>
            <family val="2"/>
          </rPr>
          <t>Bitte den Titel eingeben, z. B. "Power Point für Kids" oder "70. Geburtstag" oder "Ortsbeiratssitzung"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Bei mehrtägigen oder regelmäßigen Veranstaltungen bitte auch das Ende oder den Rhythmus angeben.</t>
        </r>
      </text>
    </comment>
    <comment ref="H2" authorId="0">
      <text>
        <r>
          <rPr>
            <sz val="8"/>
            <rFont val="Tahoma"/>
            <family val="2"/>
          </rPr>
          <t xml:space="preserve">Anfangs- und Endzeit der geplanten Miete (nicht der Veranstaltung) eingeben!
</t>
        </r>
      </text>
    </comment>
    <comment ref="J2" authorId="0">
      <text>
        <r>
          <rPr>
            <sz val="8"/>
            <rFont val="Tahoma"/>
            <family val="2"/>
          </rPr>
          <t xml:space="preserve">x genügt!
</t>
        </r>
      </text>
    </comment>
    <comment ref="K2" authorId="0">
      <text>
        <r>
          <rPr>
            <sz val="8"/>
            <rFont val="Tahoma"/>
            <family val="2"/>
          </rPr>
          <t>Hier bitte nur die Zahl angeben, weitere Erklärungen ggf. beim Datum mit eintragen.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 xml:space="preserve">Ansprechpartner, Kontaktperson.
Weitere Informationen ggf. im Vertrag.
</t>
        </r>
      </text>
    </comment>
    <comment ref="C6" authorId="0">
      <text>
        <r>
          <rPr>
            <sz val="8"/>
            <rFont val="Tahoma"/>
            <family val="2"/>
          </rPr>
          <t xml:space="preserve">Bitte geben Sie den zutreffenden Faktor an:
0/1/1,5 oder 0,7
</t>
        </r>
      </text>
    </comment>
    <comment ref="M17" authorId="0">
      <text>
        <r>
          <rPr>
            <sz val="8"/>
            <rFont val="Tahoma"/>
            <family val="2"/>
          </rPr>
          <t>Ab 6 Stunden hier "1" eintragen.</t>
        </r>
      </text>
    </comment>
    <comment ref="M26" authorId="0">
      <text>
        <r>
          <rPr>
            <sz val="8"/>
            <rFont val="Tahoma"/>
            <family val="2"/>
          </rPr>
          <t>Ab 6 Stunden hier "1" eintragen.</t>
        </r>
      </text>
    </comment>
    <comment ref="L34" authorId="0">
      <text>
        <r>
          <rPr>
            <sz val="8"/>
            <rFont val="Tahoma"/>
            <family val="2"/>
          </rPr>
          <t>Nur wenn erforderlich!
Wird dann i.d.R. "1" sein.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<sst xmlns="http://schemas.openxmlformats.org/spreadsheetml/2006/main" count="94" uniqueCount="78">
  <si>
    <t>Raum 1</t>
  </si>
  <si>
    <t>Personen ca.</t>
  </si>
  <si>
    <t>Lage</t>
  </si>
  <si>
    <t>EG vorne links</t>
  </si>
  <si>
    <t>EG hinten links</t>
  </si>
  <si>
    <t>Raum 2</t>
  </si>
  <si>
    <t>EG mit Tresen</t>
  </si>
  <si>
    <t>Raum 3</t>
  </si>
  <si>
    <t>EG komplett</t>
  </si>
  <si>
    <t>Raum 1 - 3</t>
  </si>
  <si>
    <t>EG</t>
  </si>
  <si>
    <t>Küche</t>
  </si>
  <si>
    <t>m² ca.</t>
  </si>
  <si>
    <t>je Tag</t>
  </si>
  <si>
    <t>Beratungsraum</t>
  </si>
  <si>
    <t>1. OG</t>
  </si>
  <si>
    <t>Schulungsraum</t>
  </si>
  <si>
    <t>EG und 1. OG</t>
  </si>
  <si>
    <t>alle Räume</t>
  </si>
  <si>
    <t>1.</t>
  </si>
  <si>
    <t>2.</t>
  </si>
  <si>
    <t>je Stunde</t>
  </si>
  <si>
    <t>Stunden</t>
  </si>
  <si>
    <t>Tage</t>
  </si>
  <si>
    <t>Leinwand und Beamer</t>
  </si>
  <si>
    <t xml:space="preserve">Musikanlage         </t>
  </si>
  <si>
    <r>
      <t xml:space="preserve">Summe der Entgelte </t>
    </r>
    <r>
      <rPr>
        <sz val="10"/>
        <rFont val="Arial"/>
        <family val="2"/>
      </rPr>
      <t>(je Termin)</t>
    </r>
  </si>
  <si>
    <t>normal</t>
  </si>
  <si>
    <t>gewerblich</t>
  </si>
  <si>
    <t>50 % Aufschlag</t>
  </si>
  <si>
    <t>30 % Ermäßigung</t>
  </si>
  <si>
    <t>6 - 24</t>
  </si>
  <si>
    <t>16 - 36</t>
  </si>
  <si>
    <t>2 - 6</t>
  </si>
  <si>
    <t>30 - 80</t>
  </si>
  <si>
    <t>60 - 100</t>
  </si>
  <si>
    <t>kostenlos, geschlossen...</t>
  </si>
  <si>
    <t>Faktor</t>
  </si>
  <si>
    <t>Faktor 1</t>
  </si>
  <si>
    <t>Faktor 1,5</t>
  </si>
  <si>
    <t>Faktor 0,7</t>
  </si>
  <si>
    <t>Berechnung des Entgelts</t>
  </si>
  <si>
    <t>Räume</t>
  </si>
  <si>
    <t>Geräte</t>
  </si>
  <si>
    <t>Euro</t>
  </si>
  <si>
    <t>Veranstaltung</t>
  </si>
  <si>
    <t>Wochentag</t>
  </si>
  <si>
    <t>Uhrzeit</t>
  </si>
  <si>
    <t>Datum</t>
  </si>
  <si>
    <t>einmalig</t>
  </si>
  <si>
    <t>Benutzer</t>
  </si>
  <si>
    <t>Telefon</t>
  </si>
  <si>
    <t>Faktor 0:</t>
  </si>
  <si>
    <t>Faktor 1,5:</t>
  </si>
  <si>
    <t>Faktor 0,7:</t>
  </si>
  <si>
    <r>
      <t>Befreiung</t>
    </r>
    <r>
      <rPr>
        <sz val="10"/>
        <rFont val="Arial"/>
        <family val="2"/>
      </rPr>
      <t>, weil die Veranstaltung einem gemeinnützigen oder mildtätigen Zweck dient und kostenlos für die Öffentlichkeit angeboten wird.</t>
    </r>
  </si>
  <si>
    <t>Faktor 1:</t>
  </si>
  <si>
    <t>Normalfall</t>
  </si>
  <si>
    <r>
      <t>Aufschlag von 50 %</t>
    </r>
    <r>
      <rPr>
        <sz val="10"/>
        <rFont val="Arial"/>
        <family val="2"/>
      </rPr>
      <t>, weil eine Gewinnerzielungsabsicht während oder in Folge der Veranstaltung besteht</t>
    </r>
  </si>
  <si>
    <t>regelmäßig: Anzahl Termine</t>
  </si>
  <si>
    <t>Anzahl:</t>
  </si>
  <si>
    <r>
      <t>Ermäßigung um 30 %</t>
    </r>
    <r>
      <rPr>
        <sz val="10"/>
        <rFont val="Arial"/>
        <family val="2"/>
      </rPr>
      <t xml:space="preserve">, weil die Veranstaltung kostenlos ist, in geschlossener Form stattfindet (nicht der Öffentlichkeit zugänglich, auf Einladung, ohne Aushang) </t>
    </r>
  </si>
  <si>
    <t>und von einer Partei, einem gemeinützigen Verein, Verband oder weiteren sozialen Organisation veranstaltet wird.</t>
  </si>
  <si>
    <t>Je Stunde bedeutet je angefangene Nutzungsstunde.</t>
  </si>
  <si>
    <t xml:space="preserve">     weiter bei Nr. 2</t>
  </si>
  <si>
    <t>Berechnung der Miete</t>
  </si>
  <si>
    <t>Je Tag bedeutet 6 bis 24 Stunden.</t>
  </si>
  <si>
    <t>Laptops</t>
  </si>
  <si>
    <t>6 - 16</t>
  </si>
  <si>
    <r>
      <t xml:space="preserve">Kaution </t>
    </r>
    <r>
      <rPr>
        <sz val="10"/>
        <rFont val="Arial"/>
        <family val="2"/>
      </rPr>
      <t>(für einmalige Veranstaltungen 150,00 €, für regelmäßige 50,00 €, bei Miete durch Stadt und Kooperationspartner 0,00 €)</t>
    </r>
  </si>
  <si>
    <t>x</t>
  </si>
  <si>
    <t>Berechnung von Personalkostenzuschlag, Kaution, Lärmkaution und Gesamtsumme</t>
  </si>
  <si>
    <r>
      <t>Personalkostenzuschlag</t>
    </r>
    <r>
      <rPr>
        <sz val="10"/>
        <rFont val="Arial"/>
        <family val="0"/>
      </rPr>
      <t xml:space="preserve"> für die Raumabnahme (25 € je angefangene Stunde)</t>
    </r>
  </si>
  <si>
    <r>
      <t xml:space="preserve">Lärmkaution </t>
    </r>
    <r>
      <rPr>
        <sz val="10"/>
        <rFont val="Arial"/>
        <family val="2"/>
      </rPr>
      <t>(150,00 €)</t>
    </r>
  </si>
  <si>
    <t>)</t>
  </si>
  <si>
    <t xml:space="preserve">Gesamtbetrag </t>
  </si>
  <si>
    <t>(Hiervon erhalten Sie in der Regel zurück:</t>
  </si>
  <si>
    <r>
      <t xml:space="preserve">Hinweise: </t>
    </r>
    <r>
      <rPr>
        <sz val="10"/>
        <rFont val="Arial"/>
        <family val="2"/>
      </rPr>
      <t>Eine Kaution ist in der Regel immer zu zahlen. Personalkostenzuschlag und Lärmkaution fallen meist nur bei Feiern an.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</si>
</sst>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44" fontId="0" fillId="0" borderId="0" xfId="59" applyFont="1" applyBorder="1" applyAlignment="1">
      <alignment/>
    </xf>
    <xf numFmtId="44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44" fontId="0" fillId="0" borderId="0" xfId="59" applyBorder="1" applyAlignment="1">
      <alignment/>
    </xf>
    <xf numFmtId="0" fontId="1" fillId="0" borderId="0" xfId="0" applyFont="1" applyFill="1" applyBorder="1" applyAlignment="1">
      <alignment vertical="center"/>
    </xf>
    <xf numFmtId="44" fontId="0" fillId="0" borderId="19" xfId="59" applyBorder="1" applyAlignment="1">
      <alignment/>
    </xf>
    <xf numFmtId="44" fontId="1" fillId="33" borderId="2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1" fillId="0" borderId="22" xfId="0" applyFont="1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vertical="center"/>
    </xf>
    <xf numFmtId="44" fontId="0" fillId="0" borderId="25" xfId="59" applyBorder="1" applyAlignment="1">
      <alignment vertical="center"/>
    </xf>
    <xf numFmtId="0" fontId="0" fillId="33" borderId="16" xfId="0" applyFill="1" applyBorder="1" applyAlignment="1">
      <alignment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33" borderId="26" xfId="0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31" xfId="0" applyNumberFormat="1" applyBorder="1" applyAlignment="1">
      <alignment horizontal="right" vertical="center"/>
    </xf>
    <xf numFmtId="44" fontId="0" fillId="0" borderId="29" xfId="59" applyBorder="1" applyAlignment="1">
      <alignment vertical="center"/>
    </xf>
    <xf numFmtId="44" fontId="0" fillId="0" borderId="29" xfId="0" applyNumberFormat="1" applyBorder="1" applyAlignment="1">
      <alignment vertical="center"/>
    </xf>
    <xf numFmtId="44" fontId="0" fillId="0" borderId="31" xfId="0" applyNumberFormat="1" applyBorder="1" applyAlignment="1">
      <alignment vertical="center"/>
    </xf>
    <xf numFmtId="44" fontId="0" fillId="0" borderId="2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32" xfId="0" applyNumberFormat="1" applyBorder="1" applyAlignment="1">
      <alignment horizontal="right" vertical="center"/>
    </xf>
    <xf numFmtId="44" fontId="0" fillId="0" borderId="13" xfId="59" applyBorder="1" applyAlignment="1">
      <alignment vertical="center"/>
    </xf>
    <xf numFmtId="44" fontId="0" fillId="0" borderId="24" xfId="59" applyBorder="1" applyAlignment="1">
      <alignment vertical="center"/>
    </xf>
    <xf numFmtId="44" fontId="0" fillId="0" borderId="13" xfId="0" applyNumberFormat="1" applyBorder="1" applyAlignment="1">
      <alignment vertical="center"/>
    </xf>
    <xf numFmtId="44" fontId="0" fillId="0" borderId="32" xfId="0" applyNumberFormat="1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horizontal="right" vertical="center"/>
    </xf>
    <xf numFmtId="44" fontId="0" fillId="0" borderId="13" xfId="59" applyFont="1" applyBorder="1" applyAlignment="1">
      <alignment vertical="center"/>
    </xf>
    <xf numFmtId="44" fontId="0" fillId="0" borderId="32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7" xfId="0" applyNumberFormat="1" applyBorder="1" applyAlignment="1">
      <alignment horizontal="right" vertical="center"/>
    </xf>
    <xf numFmtId="44" fontId="0" fillId="0" borderId="23" xfId="59" applyFont="1" applyBorder="1" applyAlignment="1">
      <alignment vertical="center"/>
    </xf>
    <xf numFmtId="0" fontId="0" fillId="0" borderId="33" xfId="0" applyBorder="1" applyAlignment="1">
      <alignment vertical="center"/>
    </xf>
    <xf numFmtId="44" fontId="0" fillId="0" borderId="34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1" fillId="33" borderId="35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NumberFormat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>
      <alignment/>
    </xf>
    <xf numFmtId="0" fontId="1" fillId="0" borderId="29" xfId="0" applyFont="1" applyFill="1" applyBorder="1" applyAlignment="1">
      <alignment vertical="center"/>
    </xf>
    <xf numFmtId="44" fontId="0" fillId="0" borderId="10" xfId="59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22" xfId="0" applyFont="1" applyBorder="1" applyAlignment="1">
      <alignment/>
    </xf>
    <xf numFmtId="0" fontId="0" fillId="33" borderId="16" xfId="0" applyFont="1" applyFill="1" applyBorder="1" applyAlignment="1">
      <alignment horizontal="right" vertical="center"/>
    </xf>
    <xf numFmtId="6" fontId="0" fillId="33" borderId="16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4" fontId="0" fillId="33" borderId="16" xfId="0" applyNumberFormat="1" applyFont="1" applyFill="1" applyBorder="1" applyAlignment="1">
      <alignment vertical="center"/>
    </xf>
    <xf numFmtId="9" fontId="0" fillId="0" borderId="0" xfId="51" applyFont="1" applyBorder="1" applyAlignment="1">
      <alignment/>
    </xf>
    <xf numFmtId="44" fontId="0" fillId="0" borderId="0" xfId="0" applyNumberFormat="1" applyAlignment="1">
      <alignment/>
    </xf>
    <xf numFmtId="0" fontId="0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0" borderId="24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>
      <alignment/>
    </xf>
    <xf numFmtId="0" fontId="1" fillId="0" borderId="21" xfId="0" applyFont="1" applyFill="1" applyBorder="1" applyAlignment="1" applyProtection="1">
      <alignment wrapText="1"/>
      <protection locked="0"/>
    </xf>
    <xf numFmtId="14" fontId="1" fillId="0" borderId="24" xfId="0" applyNumberFormat="1" applyFont="1" applyFill="1" applyBorder="1" applyAlignment="1" applyProtection="1">
      <alignment horizontal="left" wrapText="1"/>
      <protection locked="0"/>
    </xf>
    <xf numFmtId="0" fontId="1" fillId="0" borderId="21" xfId="0" applyFont="1" applyFill="1" applyBorder="1" applyAlignment="1" applyProtection="1">
      <alignment horizontal="left" wrapText="1"/>
      <protection locked="0"/>
    </xf>
    <xf numFmtId="0" fontId="0" fillId="0" borderId="21" xfId="0" applyBorder="1" applyAlignment="1">
      <alignment/>
    </xf>
    <xf numFmtId="0" fontId="1" fillId="33" borderId="23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44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horizontal="center"/>
    </xf>
    <xf numFmtId="0" fontId="0" fillId="0" borderId="41" xfId="0" applyBorder="1" applyAlignment="1">
      <alignment/>
    </xf>
    <xf numFmtId="0" fontId="1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44" fontId="0" fillId="0" borderId="24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9" fontId="0" fillId="33" borderId="49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0" fontId="0" fillId="33" borderId="49" xfId="0" applyFill="1" applyBorder="1" applyAlignment="1">
      <alignment horizontal="center"/>
    </xf>
    <xf numFmtId="44" fontId="0" fillId="0" borderId="23" xfId="0" applyNumberFormat="1" applyBorder="1" applyAlignment="1">
      <alignment vertical="center"/>
    </xf>
    <xf numFmtId="0" fontId="1" fillId="33" borderId="5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32" xfId="0" applyNumberFormat="1" applyFill="1" applyBorder="1" applyAlignment="1">
      <alignment horizontal="right" vertical="center"/>
    </xf>
    <xf numFmtId="44" fontId="0" fillId="0" borderId="13" xfId="59" applyFill="1" applyBorder="1" applyAlignment="1">
      <alignment vertical="center"/>
    </xf>
    <xf numFmtId="44" fontId="0" fillId="0" borderId="24" xfId="59" applyFill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44" fontId="0" fillId="0" borderId="32" xfId="0" applyNumberFormat="1" applyFill="1" applyBorder="1" applyAlignment="1">
      <alignment vertical="center"/>
    </xf>
    <xf numFmtId="44" fontId="0" fillId="0" borderId="24" xfId="0" applyNumberFormat="1" applyFill="1" applyBorder="1" applyAlignment="1">
      <alignment vertical="center"/>
    </xf>
    <xf numFmtId="44" fontId="0" fillId="0" borderId="24" xfId="0" applyNumberForma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horizontal="right" vertical="center"/>
    </xf>
    <xf numFmtId="44" fontId="0" fillId="0" borderId="53" xfId="59" applyFill="1" applyBorder="1" applyAlignment="1">
      <alignment vertical="center"/>
    </xf>
    <xf numFmtId="44" fontId="0" fillId="0" borderId="54" xfId="59" applyFill="1" applyBorder="1" applyAlignment="1">
      <alignment vertical="center"/>
    </xf>
    <xf numFmtId="44" fontId="0" fillId="0" borderId="53" xfId="0" applyNumberFormat="1" applyFill="1" applyBorder="1" applyAlignment="1">
      <alignment vertical="center"/>
    </xf>
    <xf numFmtId="44" fontId="0" fillId="0" borderId="55" xfId="0" applyNumberFormat="1" applyFill="1" applyBorder="1" applyAlignment="1">
      <alignment vertical="center"/>
    </xf>
    <xf numFmtId="44" fontId="0" fillId="0" borderId="54" xfId="0" applyNumberFormat="1" applyFill="1" applyBorder="1" applyAlignment="1">
      <alignment vertical="center"/>
    </xf>
    <xf numFmtId="44" fontId="0" fillId="0" borderId="54" xfId="0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44" fontId="0" fillId="0" borderId="14" xfId="0" applyNumberFormat="1" applyFont="1" applyBorder="1" applyAlignment="1" applyProtection="1">
      <alignment/>
      <protection locked="0"/>
    </xf>
    <xf numFmtId="44" fontId="0" fillId="0" borderId="20" xfId="59" applyFont="1" applyFill="1" applyBorder="1" applyAlignment="1" applyProtection="1">
      <alignment vertical="center"/>
      <protection locked="0"/>
    </xf>
    <xf numFmtId="44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4" fontId="1" fillId="0" borderId="2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4" borderId="24" xfId="0" applyNumberFormat="1" applyFill="1" applyBorder="1" applyAlignment="1" applyProtection="1">
      <alignment horizontal="center" vertical="center"/>
      <protection locked="0"/>
    </xf>
    <xf numFmtId="0" fontId="0" fillId="4" borderId="21" xfId="0" applyNumberFormat="1" applyFill="1" applyBorder="1" applyAlignment="1" applyProtection="1">
      <alignment horizontal="center" vertical="center"/>
      <protection locked="0"/>
    </xf>
    <xf numFmtId="0" fontId="0" fillId="4" borderId="18" xfId="59" applyNumberFormat="1" applyFill="1" applyBorder="1" applyAlignment="1" applyProtection="1">
      <alignment vertical="center"/>
      <protection locked="0"/>
    </xf>
    <xf numFmtId="0" fontId="0" fillId="4" borderId="57" xfId="59" applyNumberFormat="1" applyFont="1" applyFill="1" applyBorder="1" applyAlignment="1" applyProtection="1">
      <alignment vertical="center"/>
      <protection locked="0"/>
    </xf>
    <xf numFmtId="0" fontId="0" fillId="4" borderId="13" xfId="59" applyNumberFormat="1" applyFill="1" applyBorder="1" applyAlignment="1" applyProtection="1">
      <alignment vertical="center"/>
      <protection locked="0"/>
    </xf>
    <xf numFmtId="0" fontId="0" fillId="4" borderId="21" xfId="59" applyNumberFormat="1" applyFont="1" applyFill="1" applyBorder="1" applyAlignment="1" applyProtection="1">
      <alignment vertical="center"/>
      <protection locked="0"/>
    </xf>
    <xf numFmtId="0" fontId="0" fillId="4" borderId="13" xfId="59" applyNumberFormat="1" applyFont="1" applyFill="1" applyBorder="1" applyAlignment="1" applyProtection="1">
      <alignment vertical="center"/>
      <protection locked="0"/>
    </xf>
    <xf numFmtId="0" fontId="0" fillId="4" borderId="53" xfId="59" applyNumberFormat="1" applyFill="1" applyBorder="1" applyAlignment="1" applyProtection="1">
      <alignment vertical="center"/>
      <protection locked="0"/>
    </xf>
    <xf numFmtId="0" fontId="0" fillId="4" borderId="58" xfId="59" applyNumberFormat="1" applyFont="1" applyFill="1" applyBorder="1" applyAlignment="1" applyProtection="1">
      <alignment vertical="center"/>
      <protection locked="0"/>
    </xf>
    <xf numFmtId="0" fontId="0" fillId="4" borderId="29" xfId="59" applyNumberFormat="1" applyFill="1" applyBorder="1" applyAlignment="1" applyProtection="1">
      <alignment vertical="center"/>
      <protection locked="0"/>
    </xf>
    <xf numFmtId="0" fontId="0" fillId="4" borderId="59" xfId="0" applyNumberFormat="1" applyFill="1" applyBorder="1" applyAlignment="1" applyProtection="1">
      <alignment vertical="center"/>
      <protection locked="0"/>
    </xf>
    <xf numFmtId="0" fontId="0" fillId="4" borderId="21" xfId="0" applyNumberFormat="1" applyFill="1" applyBorder="1" applyAlignment="1" applyProtection="1">
      <alignment vertical="center"/>
      <protection locked="0"/>
    </xf>
    <xf numFmtId="0" fontId="0" fillId="4" borderId="58" xfId="0" applyNumberFormat="1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wrapText="1"/>
      <protection locked="0"/>
    </xf>
    <xf numFmtId="0" fontId="1" fillId="4" borderId="24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/>
      <protection locked="0"/>
    </xf>
    <xf numFmtId="0" fontId="1" fillId="33" borderId="60" xfId="0" applyFont="1" applyFill="1" applyBorder="1" applyAlignment="1">
      <alignment horizontal="right" vertical="center"/>
    </xf>
    <xf numFmtId="0" fontId="0" fillId="0" borderId="60" xfId="59" applyNumberFormat="1" applyBorder="1" applyAlignment="1" applyProtection="1">
      <alignment horizontal="righ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14</xdr:row>
      <xdr:rowOff>0</xdr:rowOff>
    </xdr:from>
    <xdr:to>
      <xdr:col>5</xdr:col>
      <xdr:colOff>152400</xdr:colOff>
      <xdr:row>14</xdr:row>
      <xdr:rowOff>0</xdr:rowOff>
    </xdr:to>
    <xdr:sp>
      <xdr:nvSpPr>
        <xdr:cNvPr id="1" name="AutoShape 9"/>
        <xdr:cNvSpPr>
          <a:spLocks/>
        </xdr:cNvSpPr>
      </xdr:nvSpPr>
      <xdr:spPr>
        <a:xfrm>
          <a:off x="3600450" y="2543175"/>
          <a:ext cx="1143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0</xdr:rowOff>
    </xdr:from>
    <xdr:to>
      <xdr:col>6</xdr:col>
      <xdr:colOff>152400</xdr:colOff>
      <xdr:row>14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400550" y="2543175"/>
          <a:ext cx="1143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0</xdr:rowOff>
    </xdr:from>
    <xdr:to>
      <xdr:col>9</xdr:col>
      <xdr:colOff>152400</xdr:colOff>
      <xdr:row>14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6791325" y="2543175"/>
          <a:ext cx="12382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38100</xdr:rowOff>
    </xdr:from>
    <xdr:to>
      <xdr:col>11</xdr:col>
      <xdr:colOff>561975</xdr:colOff>
      <xdr:row>7</xdr:row>
      <xdr:rowOff>104775</xdr:rowOff>
    </xdr:to>
    <xdr:sp>
      <xdr:nvSpPr>
        <xdr:cNvPr id="4" name="AutoShape 38"/>
        <xdr:cNvSpPr>
          <a:spLocks/>
        </xdr:cNvSpPr>
      </xdr:nvSpPr>
      <xdr:spPr>
        <a:xfrm>
          <a:off x="8801100" y="1362075"/>
          <a:ext cx="123825" cy="666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view="pageLayout" zoomScaleSheetLayoutView="50" workbookViewId="0" topLeftCell="B4">
      <selection activeCell="C6" sqref="C6:D6"/>
    </sheetView>
  </sheetViews>
  <sheetFormatPr defaultColWidth="12.00390625" defaultRowHeight="12.75"/>
  <cols>
    <col min="1" max="1" width="2.8515625" style="0" customWidth="1"/>
    <col min="2" max="2" width="15.140625" style="0" customWidth="1"/>
    <col min="3" max="3" width="14.421875" style="0" customWidth="1"/>
    <col min="4" max="4" width="6.57421875" style="0" bestFit="1" customWidth="1"/>
    <col min="5" max="5" width="14.421875" style="0" bestFit="1" customWidth="1"/>
  </cols>
  <sheetData>
    <row r="1" spans="1:15" s="30" customFormat="1" ht="12.75">
      <c r="A1" s="89" t="s">
        <v>45</v>
      </c>
      <c r="B1" s="93"/>
      <c r="C1" s="25"/>
      <c r="D1" s="26"/>
      <c r="E1" s="27" t="s">
        <v>46</v>
      </c>
      <c r="F1" s="89" t="s">
        <v>48</v>
      </c>
      <c r="G1" s="90"/>
      <c r="H1" s="89" t="s">
        <v>47</v>
      </c>
      <c r="I1" s="90"/>
      <c r="J1" s="31" t="s">
        <v>49</v>
      </c>
      <c r="K1" s="93" t="s">
        <v>59</v>
      </c>
      <c r="L1" s="97"/>
      <c r="M1" s="89" t="s">
        <v>50</v>
      </c>
      <c r="N1" s="90"/>
      <c r="O1" s="78" t="s">
        <v>51</v>
      </c>
    </row>
    <row r="2" spans="1:15" s="29" customFormat="1" ht="14.25">
      <c r="A2" s="91"/>
      <c r="B2" s="92"/>
      <c r="C2" s="92"/>
      <c r="D2" s="94"/>
      <c r="E2" s="32"/>
      <c r="F2" s="95"/>
      <c r="G2" s="96"/>
      <c r="H2" s="91"/>
      <c r="I2" s="94"/>
      <c r="J2" s="165" t="s">
        <v>70</v>
      </c>
      <c r="K2" s="166"/>
      <c r="L2" s="167"/>
      <c r="M2" s="91"/>
      <c r="N2" s="92"/>
      <c r="O2" s="82"/>
    </row>
    <row r="3" ht="19.5" customHeight="1"/>
    <row r="4" spans="1:2" ht="12.75">
      <c r="A4" t="s">
        <v>19</v>
      </c>
      <c r="B4" s="1" t="s">
        <v>65</v>
      </c>
    </row>
    <row r="5" ht="12.75">
      <c r="B5" s="1"/>
    </row>
    <row r="6" spans="2:5" ht="19.5" customHeight="1">
      <c r="B6" s="35" t="s">
        <v>37</v>
      </c>
      <c r="C6" s="151">
        <v>1</v>
      </c>
      <c r="D6" s="152"/>
      <c r="E6" s="72">
        <f>IF(OR(C6=0,C6=1,C6=1.5,C6=0.7),"","Bitte einen der vier Faktoren wählen!")</f>
      </c>
    </row>
    <row r="8" spans="2:13" ht="12.75">
      <c r="B8" s="1" t="s">
        <v>52</v>
      </c>
      <c r="C8" s="1" t="s">
        <v>55</v>
      </c>
      <c r="M8" s="2" t="s">
        <v>64</v>
      </c>
    </row>
    <row r="9" spans="2:3" ht="12.75">
      <c r="B9" s="1" t="s">
        <v>56</v>
      </c>
      <c r="C9" s="1" t="s">
        <v>57</v>
      </c>
    </row>
    <row r="10" spans="2:3" ht="12.75">
      <c r="B10" s="1" t="s">
        <v>53</v>
      </c>
      <c r="C10" s="1" t="s">
        <v>58</v>
      </c>
    </row>
    <row r="11" spans="2:3" ht="12.75">
      <c r="B11" s="1" t="s">
        <v>54</v>
      </c>
      <c r="C11" s="1" t="s">
        <v>61</v>
      </c>
    </row>
    <row r="12" spans="2:3" ht="12.75">
      <c r="B12" s="1"/>
      <c r="C12" s="3" t="s">
        <v>62</v>
      </c>
    </row>
    <row r="13" spans="2:3" ht="19.5" customHeight="1" thickBot="1">
      <c r="B13" s="3"/>
      <c r="C13" s="3"/>
    </row>
    <row r="14" spans="2:15" ht="12.75">
      <c r="B14" s="2" t="s">
        <v>63</v>
      </c>
      <c r="C14" s="2"/>
      <c r="D14" s="2"/>
      <c r="E14" s="2"/>
      <c r="F14" s="102" t="s">
        <v>27</v>
      </c>
      <c r="G14" s="103"/>
      <c r="H14" s="102" t="s">
        <v>28</v>
      </c>
      <c r="I14" s="103"/>
      <c r="J14" s="102" t="s">
        <v>36</v>
      </c>
      <c r="K14" s="103"/>
      <c r="L14" s="107" t="s">
        <v>41</v>
      </c>
      <c r="M14" s="108"/>
      <c r="N14" s="108"/>
      <c r="O14" s="109"/>
    </row>
    <row r="15" spans="2:15" ht="12.75">
      <c r="B15" s="28" t="s">
        <v>66</v>
      </c>
      <c r="C15" s="2"/>
      <c r="D15" s="2"/>
      <c r="E15" s="2"/>
      <c r="F15" s="118">
        <v>1</v>
      </c>
      <c r="G15" s="119"/>
      <c r="H15" s="118" t="s">
        <v>29</v>
      </c>
      <c r="I15" s="119"/>
      <c r="J15" s="118" t="s">
        <v>30</v>
      </c>
      <c r="K15" s="119"/>
      <c r="L15" s="110"/>
      <c r="M15" s="111"/>
      <c r="N15" s="111"/>
      <c r="O15" s="112"/>
    </row>
    <row r="16" spans="3:15" ht="13.5" thickBot="1">
      <c r="C16" s="2"/>
      <c r="D16" s="2"/>
      <c r="E16" s="2"/>
      <c r="F16" s="118" t="s">
        <v>38</v>
      </c>
      <c r="G16" s="119"/>
      <c r="H16" s="118" t="s">
        <v>39</v>
      </c>
      <c r="I16" s="119"/>
      <c r="J16" s="120" t="s">
        <v>40</v>
      </c>
      <c r="K16" s="119"/>
      <c r="L16" s="113"/>
      <c r="M16" s="114"/>
      <c r="N16" s="114"/>
      <c r="O16" s="115"/>
    </row>
    <row r="17" spans="2:15" s="41" customFormat="1" ht="19.5" customHeight="1" thickBot="1">
      <c r="B17" s="15" t="s">
        <v>42</v>
      </c>
      <c r="C17" s="149" t="s">
        <v>2</v>
      </c>
      <c r="D17" s="149" t="s">
        <v>12</v>
      </c>
      <c r="E17" s="150" t="s">
        <v>1</v>
      </c>
      <c r="F17" s="42" t="s">
        <v>21</v>
      </c>
      <c r="G17" s="43" t="s">
        <v>13</v>
      </c>
      <c r="H17" s="42" t="s">
        <v>21</v>
      </c>
      <c r="I17" s="43" t="s">
        <v>13</v>
      </c>
      <c r="J17" s="42" t="s">
        <v>21</v>
      </c>
      <c r="K17" s="34" t="s">
        <v>13</v>
      </c>
      <c r="L17" s="42" t="s">
        <v>22</v>
      </c>
      <c r="M17" s="44" t="s">
        <v>23</v>
      </c>
      <c r="N17" s="98" t="s">
        <v>44</v>
      </c>
      <c r="O17" s="99"/>
    </row>
    <row r="18" spans="2:15" s="41" customFormat="1" ht="19.5" customHeight="1">
      <c r="B18" s="45" t="s">
        <v>0</v>
      </c>
      <c r="C18" s="46" t="s">
        <v>3</v>
      </c>
      <c r="D18" s="46">
        <v>28</v>
      </c>
      <c r="E18" s="47" t="s">
        <v>31</v>
      </c>
      <c r="F18" s="48">
        <v>3.5</v>
      </c>
      <c r="G18" s="36">
        <f aca="true" t="shared" si="0" ref="G18:G24">F18*6</f>
        <v>21</v>
      </c>
      <c r="H18" s="49">
        <f aca="true" t="shared" si="1" ref="H18:I24">F18*1.5</f>
        <v>5.25</v>
      </c>
      <c r="I18" s="50">
        <f t="shared" si="1"/>
        <v>31.5</v>
      </c>
      <c r="J18" s="49">
        <f aca="true" t="shared" si="2" ref="J18:K24">F18*0.7</f>
        <v>2.4499999999999997</v>
      </c>
      <c r="K18" s="51">
        <f t="shared" si="2"/>
        <v>14.7</v>
      </c>
      <c r="L18" s="153"/>
      <c r="M18" s="154"/>
      <c r="N18" s="100">
        <f aca="true" t="shared" si="3" ref="N18:N25">IF(OR(AND(L18&lt;&gt;"",$C$6=""),AND(M18&lt;&gt;"",$C$6="")),"Faktorierung nachtragen!",($C$6*L18*F18)+($C$6*M18*G18))</f>
        <v>0</v>
      </c>
      <c r="O18" s="101"/>
    </row>
    <row r="19" spans="2:15" s="41" customFormat="1" ht="19.5" customHeight="1">
      <c r="B19" s="52" t="s">
        <v>5</v>
      </c>
      <c r="C19" s="53" t="s">
        <v>4</v>
      </c>
      <c r="D19" s="53">
        <v>26</v>
      </c>
      <c r="E19" s="54" t="s">
        <v>31</v>
      </c>
      <c r="F19" s="55">
        <v>3.5</v>
      </c>
      <c r="G19" s="56">
        <f t="shared" si="0"/>
        <v>21</v>
      </c>
      <c r="H19" s="57">
        <f t="shared" si="1"/>
        <v>5.25</v>
      </c>
      <c r="I19" s="58">
        <f t="shared" si="1"/>
        <v>31.5</v>
      </c>
      <c r="J19" s="57">
        <f t="shared" si="2"/>
        <v>2.4499999999999997</v>
      </c>
      <c r="K19" s="59">
        <f t="shared" si="2"/>
        <v>14.7</v>
      </c>
      <c r="L19" s="155"/>
      <c r="M19" s="156"/>
      <c r="N19" s="116">
        <f t="shared" si="3"/>
        <v>0</v>
      </c>
      <c r="O19" s="117"/>
    </row>
    <row r="20" spans="2:15" s="41" customFormat="1" ht="19.5" customHeight="1">
      <c r="B20" s="52" t="s">
        <v>7</v>
      </c>
      <c r="C20" s="53" t="s">
        <v>6</v>
      </c>
      <c r="D20" s="53">
        <v>82</v>
      </c>
      <c r="E20" s="54" t="s">
        <v>32</v>
      </c>
      <c r="F20" s="55">
        <v>8</v>
      </c>
      <c r="G20" s="56">
        <f t="shared" si="0"/>
        <v>48</v>
      </c>
      <c r="H20" s="57">
        <f t="shared" si="1"/>
        <v>12</v>
      </c>
      <c r="I20" s="58">
        <f t="shared" si="1"/>
        <v>72</v>
      </c>
      <c r="J20" s="57">
        <f t="shared" si="2"/>
        <v>5.6</v>
      </c>
      <c r="K20" s="59">
        <f t="shared" si="2"/>
        <v>33.599999999999994</v>
      </c>
      <c r="L20" s="155"/>
      <c r="M20" s="156"/>
      <c r="N20" s="116">
        <f t="shared" si="3"/>
        <v>0</v>
      </c>
      <c r="O20" s="117"/>
    </row>
    <row r="21" spans="2:15" s="123" customFormat="1" ht="19.5" customHeight="1">
      <c r="B21" s="124" t="s">
        <v>9</v>
      </c>
      <c r="C21" s="125" t="s">
        <v>8</v>
      </c>
      <c r="D21" s="125">
        <v>140</v>
      </c>
      <c r="E21" s="126" t="s">
        <v>34</v>
      </c>
      <c r="F21" s="127">
        <f>12*1.25</f>
        <v>15</v>
      </c>
      <c r="G21" s="128">
        <f t="shared" si="0"/>
        <v>90</v>
      </c>
      <c r="H21" s="129">
        <f t="shared" si="1"/>
        <v>22.5</v>
      </c>
      <c r="I21" s="130">
        <f t="shared" si="1"/>
        <v>135</v>
      </c>
      <c r="J21" s="129">
        <f t="shared" si="2"/>
        <v>10.5</v>
      </c>
      <c r="K21" s="131">
        <f t="shared" si="2"/>
        <v>62.99999999999999</v>
      </c>
      <c r="L21" s="155"/>
      <c r="M21" s="156"/>
      <c r="N21" s="132">
        <f t="shared" si="3"/>
        <v>0</v>
      </c>
      <c r="O21" s="133"/>
    </row>
    <row r="22" spans="2:15" s="123" customFormat="1" ht="19.5" customHeight="1">
      <c r="B22" s="124" t="s">
        <v>11</v>
      </c>
      <c r="C22" s="125" t="s">
        <v>10</v>
      </c>
      <c r="D22" s="125">
        <v>16</v>
      </c>
      <c r="E22" s="126"/>
      <c r="F22" s="127">
        <f>4*1.25</f>
        <v>5</v>
      </c>
      <c r="G22" s="128">
        <f t="shared" si="0"/>
        <v>30</v>
      </c>
      <c r="H22" s="129">
        <f t="shared" si="1"/>
        <v>7.5</v>
      </c>
      <c r="I22" s="130">
        <f t="shared" si="1"/>
        <v>45</v>
      </c>
      <c r="J22" s="129">
        <f t="shared" si="2"/>
        <v>3.5</v>
      </c>
      <c r="K22" s="131">
        <f t="shared" si="2"/>
        <v>21</v>
      </c>
      <c r="L22" s="155"/>
      <c r="M22" s="156"/>
      <c r="N22" s="132">
        <f t="shared" si="3"/>
        <v>0</v>
      </c>
      <c r="O22" s="133"/>
    </row>
    <row r="23" spans="2:15" s="41" customFormat="1" ht="19.5" customHeight="1">
      <c r="B23" s="52" t="s">
        <v>14</v>
      </c>
      <c r="C23" s="53" t="s">
        <v>15</v>
      </c>
      <c r="D23" s="60">
        <v>12</v>
      </c>
      <c r="E23" s="61" t="s">
        <v>33</v>
      </c>
      <c r="F23" s="62">
        <f>2*1.25</f>
        <v>2.5</v>
      </c>
      <c r="G23" s="56">
        <f t="shared" si="0"/>
        <v>15</v>
      </c>
      <c r="H23" s="57">
        <f t="shared" si="1"/>
        <v>3.75</v>
      </c>
      <c r="I23" s="58">
        <f t="shared" si="1"/>
        <v>22.5</v>
      </c>
      <c r="J23" s="57">
        <f t="shared" si="2"/>
        <v>1.75</v>
      </c>
      <c r="K23" s="59">
        <f t="shared" si="2"/>
        <v>10.5</v>
      </c>
      <c r="L23" s="155"/>
      <c r="M23" s="156"/>
      <c r="N23" s="116">
        <f t="shared" si="3"/>
        <v>0</v>
      </c>
      <c r="O23" s="117"/>
    </row>
    <row r="24" spans="2:15" s="41" customFormat="1" ht="19.5" customHeight="1">
      <c r="B24" s="52" t="s">
        <v>16</v>
      </c>
      <c r="C24" s="53" t="s">
        <v>15</v>
      </c>
      <c r="D24" s="53">
        <v>34</v>
      </c>
      <c r="E24" s="54" t="s">
        <v>68</v>
      </c>
      <c r="F24" s="62">
        <v>6</v>
      </c>
      <c r="G24" s="56">
        <f t="shared" si="0"/>
        <v>36</v>
      </c>
      <c r="H24" s="57">
        <f t="shared" si="1"/>
        <v>9</v>
      </c>
      <c r="I24" s="63">
        <f t="shared" si="1"/>
        <v>54</v>
      </c>
      <c r="J24" s="57">
        <f t="shared" si="2"/>
        <v>4.199999999999999</v>
      </c>
      <c r="K24" s="59">
        <f t="shared" si="2"/>
        <v>25.2</v>
      </c>
      <c r="L24" s="157"/>
      <c r="M24" s="156"/>
      <c r="N24" s="116">
        <f t="shared" si="3"/>
        <v>0</v>
      </c>
      <c r="O24" s="117"/>
    </row>
    <row r="25" spans="2:15" s="41" customFormat="1" ht="19.5" customHeight="1" thickBot="1">
      <c r="B25" s="64" t="s">
        <v>18</v>
      </c>
      <c r="C25" s="65" t="s">
        <v>17</v>
      </c>
      <c r="D25" s="65">
        <f>SUM(D21:D24)</f>
        <v>202</v>
      </c>
      <c r="E25" s="66" t="s">
        <v>35</v>
      </c>
      <c r="F25" s="64"/>
      <c r="G25" s="67">
        <f>120*1.25</f>
        <v>150</v>
      </c>
      <c r="H25" s="68"/>
      <c r="I25" s="69">
        <f>G25*1.5</f>
        <v>225</v>
      </c>
      <c r="J25" s="64"/>
      <c r="K25" s="70">
        <f>G25*0.7</f>
        <v>105</v>
      </c>
      <c r="L25" s="158"/>
      <c r="M25" s="159"/>
      <c r="N25" s="121">
        <f t="shared" si="3"/>
        <v>0</v>
      </c>
      <c r="O25" s="99"/>
    </row>
    <row r="26" spans="2:15" s="41" customFormat="1" ht="19.5" customHeight="1" thickBot="1">
      <c r="B26" s="104" t="s">
        <v>43</v>
      </c>
      <c r="C26" s="105"/>
      <c r="D26" s="105"/>
      <c r="E26" s="106"/>
      <c r="F26" s="42" t="s">
        <v>21</v>
      </c>
      <c r="G26" s="43" t="s">
        <v>13</v>
      </c>
      <c r="H26" s="42" t="s">
        <v>21</v>
      </c>
      <c r="I26" s="43" t="s">
        <v>13</v>
      </c>
      <c r="J26" s="42" t="s">
        <v>21</v>
      </c>
      <c r="K26" s="34" t="s">
        <v>13</v>
      </c>
      <c r="L26" s="38" t="s">
        <v>22</v>
      </c>
      <c r="M26" s="71" t="s">
        <v>23</v>
      </c>
      <c r="N26" s="122"/>
      <c r="O26" s="106"/>
    </row>
    <row r="27" spans="2:15" s="41" customFormat="1" ht="19.5" customHeight="1">
      <c r="B27" s="16" t="s">
        <v>67</v>
      </c>
      <c r="C27" s="7"/>
      <c r="D27" s="33" t="s">
        <v>60</v>
      </c>
      <c r="E27" s="164"/>
      <c r="F27" s="48">
        <v>4</v>
      </c>
      <c r="G27" s="36">
        <f>F27*6</f>
        <v>24</v>
      </c>
      <c r="H27" s="49">
        <f aca="true" t="shared" si="4" ref="H27:I29">F27*1.5</f>
        <v>6</v>
      </c>
      <c r="I27" s="50">
        <f t="shared" si="4"/>
        <v>36</v>
      </c>
      <c r="J27" s="49">
        <f aca="true" t="shared" si="5" ref="J27:K29">F27*0.7</f>
        <v>2.8</v>
      </c>
      <c r="K27" s="51">
        <f t="shared" si="5"/>
        <v>16.799999999999997</v>
      </c>
      <c r="L27" s="160"/>
      <c r="M27" s="161"/>
      <c r="N27" s="100">
        <f>IF(AND(L27&lt;&gt;"",E27=""),"Anzahl nachtragen!",($C$6*L27*F27*E27)+($C$6*M27*G27*E27))</f>
        <v>0</v>
      </c>
      <c r="O27" s="101"/>
    </row>
    <row r="28" spans="2:15" s="41" customFormat="1" ht="19.5" customHeight="1">
      <c r="B28" s="8" t="s">
        <v>24</v>
      </c>
      <c r="C28" s="5"/>
      <c r="D28" s="5"/>
      <c r="E28" s="9"/>
      <c r="F28" s="55">
        <f>4*1.25</f>
        <v>5</v>
      </c>
      <c r="G28" s="56">
        <f>F28*6</f>
        <v>30</v>
      </c>
      <c r="H28" s="57">
        <f t="shared" si="4"/>
        <v>7.5</v>
      </c>
      <c r="I28" s="58">
        <f t="shared" si="4"/>
        <v>45</v>
      </c>
      <c r="J28" s="57">
        <f t="shared" si="5"/>
        <v>3.5</v>
      </c>
      <c r="K28" s="59">
        <f t="shared" si="5"/>
        <v>21</v>
      </c>
      <c r="L28" s="155"/>
      <c r="M28" s="162"/>
      <c r="N28" s="116">
        <f>IF(OR(AND(L28&lt;&gt;"",$C$6=""),AND(M28&lt;&gt;"",$C$6="")),"Faktorierung nachtragen!",($C$6*L28*F28)+($C$6*M28*G28))</f>
        <v>0</v>
      </c>
      <c r="O28" s="117"/>
    </row>
    <row r="29" spans="2:15" s="123" customFormat="1" ht="19.5" customHeight="1" thickBot="1">
      <c r="B29" s="74" t="s">
        <v>25</v>
      </c>
      <c r="C29" s="134"/>
      <c r="D29" s="135"/>
      <c r="E29" s="136"/>
      <c r="F29" s="137">
        <v>4</v>
      </c>
      <c r="G29" s="138">
        <f>F29*6</f>
        <v>24</v>
      </c>
      <c r="H29" s="139">
        <f t="shared" si="4"/>
        <v>6</v>
      </c>
      <c r="I29" s="140">
        <f t="shared" si="4"/>
        <v>36</v>
      </c>
      <c r="J29" s="139">
        <f t="shared" si="5"/>
        <v>2.8</v>
      </c>
      <c r="K29" s="141">
        <f t="shared" si="5"/>
        <v>16.799999999999997</v>
      </c>
      <c r="L29" s="158"/>
      <c r="M29" s="163"/>
      <c r="N29" s="142">
        <f>IF(OR(AND(L29&lt;&gt;"",$C$6=""),AND(M29&lt;&gt;"",$C$6="")),"Faktorierung nachtragen!",($C$6*L29*F29)+($C$6*M29*G29))</f>
        <v>0</v>
      </c>
      <c r="O29" s="143"/>
    </row>
    <row r="30" spans="2:15" ht="19.5" customHeight="1" thickBot="1">
      <c r="B30" s="13" t="s">
        <v>26</v>
      </c>
      <c r="C30" s="14"/>
      <c r="D30" s="14"/>
      <c r="E30" s="14"/>
      <c r="F30" s="14"/>
      <c r="G30" s="14"/>
      <c r="H30" s="83"/>
      <c r="I30" s="83"/>
      <c r="J30" s="83"/>
      <c r="K30" s="84"/>
      <c r="L30" s="85"/>
      <c r="M30" s="86"/>
      <c r="N30" s="39"/>
      <c r="O30" s="23">
        <f>SUM(N18:O25)+SUM(N27:O29)</f>
        <v>0</v>
      </c>
    </row>
    <row r="31" spans="1:16" ht="12.75">
      <c r="A31" s="2"/>
      <c r="C31" s="17"/>
      <c r="D31" s="6"/>
      <c r="E31" s="19"/>
      <c r="F31" s="20"/>
      <c r="G31" s="88"/>
      <c r="H31" s="87"/>
      <c r="I31" s="12"/>
      <c r="J31" s="12"/>
      <c r="K31" s="12"/>
      <c r="L31" s="20"/>
      <c r="M31" s="20"/>
      <c r="N31" s="12"/>
      <c r="O31" s="12"/>
      <c r="P31" s="2"/>
    </row>
    <row r="32" spans="1:16" ht="12.75">
      <c r="A32" s="2" t="s">
        <v>20</v>
      </c>
      <c r="B32" s="21" t="s">
        <v>71</v>
      </c>
      <c r="C32" s="17"/>
      <c r="D32" s="6"/>
      <c r="E32" s="19"/>
      <c r="F32" s="20"/>
      <c r="G32" s="20"/>
      <c r="H32" s="12"/>
      <c r="I32" s="12"/>
      <c r="J32" s="12"/>
      <c r="K32" s="12"/>
      <c r="L32" s="20"/>
      <c r="M32" s="20"/>
      <c r="N32" s="12"/>
      <c r="O32" s="12"/>
      <c r="P32" s="2"/>
    </row>
    <row r="33" spans="1:16" ht="13.5" thickBot="1">
      <c r="A33" s="2"/>
      <c r="B33" s="18"/>
      <c r="C33" s="17"/>
      <c r="D33" s="6"/>
      <c r="E33" s="19"/>
      <c r="F33" s="20"/>
      <c r="G33" s="20"/>
      <c r="H33" s="12"/>
      <c r="I33" s="12"/>
      <c r="J33" s="12"/>
      <c r="K33" s="12"/>
      <c r="L33" s="22"/>
      <c r="M33" s="20"/>
      <c r="N33" s="12"/>
      <c r="O33" s="12"/>
      <c r="P33" s="2"/>
    </row>
    <row r="34" spans="2:15" s="41" customFormat="1" ht="19.5" customHeight="1" thickBot="1">
      <c r="B34" s="13" t="s">
        <v>77</v>
      </c>
      <c r="C34" s="14"/>
      <c r="D34" s="14"/>
      <c r="E34" s="14"/>
      <c r="F34" s="14"/>
      <c r="G34" s="37"/>
      <c r="H34" s="37"/>
      <c r="I34" s="37"/>
      <c r="J34" s="37"/>
      <c r="K34" s="37"/>
      <c r="L34" s="169" t="s">
        <v>22</v>
      </c>
      <c r="M34" s="37"/>
      <c r="N34" s="39"/>
      <c r="O34" s="40" t="s">
        <v>44</v>
      </c>
    </row>
    <row r="35" spans="2:15" ht="19.5" customHeight="1" thickBot="1">
      <c r="B35" s="79" t="s">
        <v>72</v>
      </c>
      <c r="C35" s="4"/>
      <c r="D35" s="4"/>
      <c r="E35" s="4"/>
      <c r="F35" s="36"/>
      <c r="G35" s="80"/>
      <c r="H35" s="4"/>
      <c r="I35" s="81"/>
      <c r="J35" s="81"/>
      <c r="K35" s="81"/>
      <c r="L35" s="170">
        <v>1</v>
      </c>
      <c r="M35" s="168"/>
      <c r="N35" s="75"/>
      <c r="O35" s="144">
        <f>IF(L35=1,L35*25,"")</f>
        <v>25</v>
      </c>
    </row>
    <row r="36" spans="2:15" ht="19.5" customHeight="1" thickBot="1">
      <c r="B36" s="73" t="s">
        <v>69</v>
      </c>
      <c r="C36" s="24"/>
      <c r="D36" s="24"/>
      <c r="E36" s="24"/>
      <c r="F36" s="24"/>
      <c r="G36" s="24"/>
      <c r="H36" s="24"/>
      <c r="I36" s="24"/>
      <c r="J36" s="24"/>
      <c r="K36" s="24"/>
      <c r="L36" s="76"/>
      <c r="M36" s="77"/>
      <c r="N36" s="77"/>
      <c r="O36" s="145">
        <v>150</v>
      </c>
    </row>
    <row r="37" spans="2:15" ht="19.5" customHeight="1" thickBot="1">
      <c r="B37" s="73" t="s">
        <v>73</v>
      </c>
      <c r="C37" s="24"/>
      <c r="D37" s="24"/>
      <c r="E37" s="24"/>
      <c r="F37" s="24"/>
      <c r="G37" s="24"/>
      <c r="H37" s="24"/>
      <c r="I37" s="24"/>
      <c r="J37" s="24"/>
      <c r="K37" s="24"/>
      <c r="L37" s="76"/>
      <c r="M37" s="77"/>
      <c r="N37" s="77"/>
      <c r="O37" s="145">
        <v>150</v>
      </c>
    </row>
    <row r="38" spans="2:15" ht="19.5" customHeight="1" thickBot="1">
      <c r="B38" s="73" t="s">
        <v>75</v>
      </c>
      <c r="C38" s="147" t="s">
        <v>76</v>
      </c>
      <c r="D38" s="24"/>
      <c r="E38" s="24"/>
      <c r="F38" s="146">
        <f>O36+O37</f>
        <v>300</v>
      </c>
      <c r="G38" s="147" t="s">
        <v>74</v>
      </c>
      <c r="H38" s="24"/>
      <c r="I38" s="24"/>
      <c r="J38" s="24"/>
      <c r="K38" s="24"/>
      <c r="L38" s="76"/>
      <c r="M38" s="77"/>
      <c r="N38" s="77"/>
      <c r="O38" s="148">
        <f>SUM(O30:O37)</f>
        <v>325</v>
      </c>
    </row>
    <row r="39" spans="2:15" ht="12.75">
      <c r="B39" s="2"/>
      <c r="C39" s="2"/>
      <c r="D39" s="2"/>
      <c r="E39" s="10"/>
      <c r="F39" s="2"/>
      <c r="G39" s="11"/>
      <c r="H39" s="2"/>
      <c r="I39" s="12"/>
      <c r="J39" s="2"/>
      <c r="K39" s="12"/>
      <c r="L39" s="20"/>
      <c r="M39" s="20"/>
      <c r="N39" s="2"/>
      <c r="O39" s="12"/>
    </row>
    <row r="40" spans="2:15" ht="12.75">
      <c r="B40" s="2"/>
      <c r="C40" s="2"/>
      <c r="D40" s="2"/>
      <c r="E40" s="10"/>
      <c r="F40" s="2"/>
      <c r="G40" s="11"/>
      <c r="H40" s="2"/>
      <c r="I40" s="12"/>
      <c r="J40" s="2"/>
      <c r="K40" s="12"/>
      <c r="L40" s="20"/>
      <c r="M40" s="20"/>
      <c r="N40" s="2"/>
      <c r="O40" s="12"/>
    </row>
    <row r="41" spans="2:15" ht="12.75">
      <c r="B41" s="2"/>
      <c r="C41" s="2"/>
      <c r="D41" s="2"/>
      <c r="E41" s="10"/>
      <c r="F41" s="2"/>
      <c r="G41" s="11"/>
      <c r="H41" s="2"/>
      <c r="I41" s="12"/>
      <c r="J41" s="2"/>
      <c r="K41" s="12"/>
      <c r="L41" s="20"/>
      <c r="M41" s="20"/>
      <c r="N41" s="2"/>
      <c r="O41" s="12"/>
    </row>
    <row r="42" spans="2:15" ht="12.75">
      <c r="B42" s="2"/>
      <c r="C42" s="2"/>
      <c r="D42" s="2"/>
      <c r="E42" s="10"/>
      <c r="F42" s="2"/>
      <c r="G42" s="11"/>
      <c r="H42" s="2"/>
      <c r="I42" s="12"/>
      <c r="J42" s="2"/>
      <c r="K42" s="12"/>
      <c r="L42" s="20"/>
      <c r="M42" s="20"/>
      <c r="N42" s="2"/>
      <c r="O42" s="12"/>
    </row>
    <row r="43" spans="2:15" ht="12.75">
      <c r="B43" s="2"/>
      <c r="C43" s="2"/>
      <c r="D43" s="2"/>
      <c r="E43" s="10"/>
      <c r="F43" s="2"/>
      <c r="G43" s="11"/>
      <c r="H43" s="2"/>
      <c r="I43" s="12"/>
      <c r="J43" s="2"/>
      <c r="K43" s="12"/>
      <c r="L43" s="20"/>
      <c r="M43" s="20"/>
      <c r="N43" s="2"/>
      <c r="O43" s="12"/>
    </row>
    <row r="44" spans="2:15" ht="12.75">
      <c r="B44" s="2"/>
      <c r="C44" s="2"/>
      <c r="D44" s="2"/>
      <c r="E44" s="10"/>
      <c r="F44" s="2"/>
      <c r="G44" s="11"/>
      <c r="H44" s="2"/>
      <c r="I44" s="12"/>
      <c r="J44" s="2"/>
      <c r="K44" s="12"/>
      <c r="L44" s="20"/>
      <c r="M44" s="20"/>
      <c r="N44" s="2"/>
      <c r="O44" s="1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spans="11:15" ht="12.75">
      <c r="K67" s="2"/>
      <c r="L67" s="2"/>
      <c r="M67" s="2"/>
      <c r="N67" s="2"/>
      <c r="O67" s="2"/>
    </row>
  </sheetData>
  <sheetProtection/>
  <mergeCells count="35">
    <mergeCell ref="N27:O27"/>
    <mergeCell ref="N28:O28"/>
    <mergeCell ref="N29:O29"/>
    <mergeCell ref="N22:O22"/>
    <mergeCell ref="N23:O23"/>
    <mergeCell ref="N24:O24"/>
    <mergeCell ref="N25:O25"/>
    <mergeCell ref="B26:E26"/>
    <mergeCell ref="N26:O26"/>
    <mergeCell ref="J16:K16"/>
    <mergeCell ref="N17:O17"/>
    <mergeCell ref="N18:O18"/>
    <mergeCell ref="N19:O19"/>
    <mergeCell ref="N20:O20"/>
    <mergeCell ref="N21:O21"/>
    <mergeCell ref="C6:D6"/>
    <mergeCell ref="F14:G14"/>
    <mergeCell ref="H14:I14"/>
    <mergeCell ref="J14:K14"/>
    <mergeCell ref="L14:O16"/>
    <mergeCell ref="F15:G15"/>
    <mergeCell ref="H15:I15"/>
    <mergeCell ref="J15:K15"/>
    <mergeCell ref="F16:G16"/>
    <mergeCell ref="H16:I16"/>
    <mergeCell ref="A1:B1"/>
    <mergeCell ref="F1:G1"/>
    <mergeCell ref="H1:I1"/>
    <mergeCell ref="K1:L1"/>
    <mergeCell ref="M1:N1"/>
    <mergeCell ref="A2:D2"/>
    <mergeCell ref="F2:G2"/>
    <mergeCell ref="H2:I2"/>
    <mergeCell ref="K2:L2"/>
    <mergeCell ref="M2:N2"/>
  </mergeCells>
  <printOptions/>
  <pageMargins left="0.7874015748031497" right="0.7874015748031497" top="0.984251968503937" bottom="0.4921875" header="0.5118110236220472" footer="0.5118110236220472"/>
  <pageSetup fitToHeight="1" fitToWidth="1" horizontalDpi="600" verticalDpi="600" orientation="landscape" paperSize="9" scale="75" r:id="rId4"/>
  <headerFooter alignWithMargins="0">
    <oddHeader>&amp;C&amp;"Arial,Fett"&amp;14Bürgerhaus Mettenhof - Kostenberechnung&amp;RVertragsnummer:  _ _ _ _ _ _ _ _ _ _ _ _ _ _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JUGI</dc:creator>
  <cp:keywords/>
  <dc:description/>
  <cp:lastModifiedBy>Heinecke</cp:lastModifiedBy>
  <cp:lastPrinted>2012-06-16T17:04:55Z</cp:lastPrinted>
  <dcterms:created xsi:type="dcterms:W3CDTF">2008-06-13T08:14:29Z</dcterms:created>
  <dcterms:modified xsi:type="dcterms:W3CDTF">2012-06-16T17:05:50Z</dcterms:modified>
  <cp:category/>
  <cp:version/>
  <cp:contentType/>
  <cp:contentStatus/>
</cp:coreProperties>
</file>